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6975" tabRatio="316"/>
  </bookViews>
  <sheets>
    <sheet name="Calcolo Diritti CCIAA" sheetId="1" r:id="rId1"/>
    <sheet name="Informazioni utili" sheetId="2" r:id="rId2"/>
    <sheet name="Maggiorazioni" sheetId="3" r:id="rId3"/>
  </sheets>
  <definedNames>
    <definedName name="ElencoCCIAA">Maggiorazioni!$A$2:$A$106</definedName>
  </definedNames>
  <calcPr calcId="125725"/>
</workbook>
</file>

<file path=xl/calcChain.xml><?xml version="1.0" encoding="utf-8"?>
<calcChain xmlns="http://schemas.openxmlformats.org/spreadsheetml/2006/main">
  <c r="D7" i="1"/>
  <c r="E7"/>
  <c r="F7"/>
  <c r="G7"/>
  <c r="B7"/>
  <c r="C7"/>
  <c r="L10"/>
  <c r="L9"/>
  <c r="L8"/>
  <c r="L7"/>
  <c r="L6"/>
  <c r="L5"/>
  <c r="L4"/>
  <c r="J13"/>
  <c r="A16"/>
  <c r="J12" l="1"/>
  <c r="J14" l="1"/>
  <c r="B10" s="1"/>
  <c r="G11" l="1"/>
  <c r="D21" s="1"/>
  <c r="E11"/>
  <c r="D19" s="1"/>
  <c r="D11"/>
  <c r="D18" s="1"/>
  <c r="C11"/>
  <c r="D17" s="1"/>
  <c r="F11"/>
  <c r="D20" s="1"/>
  <c r="B11"/>
  <c r="D16" s="1"/>
  <c r="A17" l="1"/>
  <c r="B17"/>
  <c r="C17"/>
  <c r="A18"/>
  <c r="C18"/>
  <c r="B18"/>
  <c r="A20"/>
  <c r="B20"/>
  <c r="C20"/>
  <c r="C21"/>
  <c r="A21"/>
  <c r="B21"/>
  <c r="C19"/>
  <c r="B19"/>
  <c r="A19"/>
  <c r="B12"/>
</calcChain>
</file>

<file path=xl/comments1.xml><?xml version="1.0" encoding="utf-8"?>
<comments xmlns="http://schemas.openxmlformats.org/spreadsheetml/2006/main">
  <authors>
    <author>Studio</author>
  </authors>
  <commentList>
    <comment ref="A8" authorId="0">
      <text>
        <r>
          <rPr>
            <sz val="8"/>
            <color indexed="81"/>
            <rFont val="Tahoma"/>
            <family val="2"/>
          </rPr>
          <t>Controllare se la maggiorazione suggerita è corretta e riportarla nel campo affianco</t>
        </r>
      </text>
    </comment>
  </commentList>
</comments>
</file>

<file path=xl/sharedStrings.xml><?xml version="1.0" encoding="utf-8"?>
<sst xmlns="http://schemas.openxmlformats.org/spreadsheetml/2006/main" count="153" uniqueCount="146">
  <si>
    <t>Società</t>
  </si>
  <si>
    <t>ACME SRL</t>
  </si>
  <si>
    <t>Sede principale</t>
  </si>
  <si>
    <t>Unità locali:</t>
  </si>
  <si>
    <t>Totale diritti camerali:</t>
  </si>
  <si>
    <t>Importo fisso</t>
  </si>
  <si>
    <t>Codice tributo</t>
  </si>
  <si>
    <t>Anno</t>
  </si>
  <si>
    <t>Importo</t>
  </si>
  <si>
    <t>Aliquota</t>
  </si>
  <si>
    <t>Scaglione</t>
  </si>
  <si>
    <t>Riferimenti Autore</t>
  </si>
  <si>
    <t>http://www.studiomastellone.com</t>
  </si>
  <si>
    <t>infoweb@studiomastellone.com</t>
  </si>
  <si>
    <t xml:space="preserve">Scaglioni di fatturato su cui calcolare il diritto annuale </t>
  </si>
  <si>
    <t xml:space="preserve">da euro </t>
  </si>
  <si>
    <t xml:space="preserve">a euro </t>
  </si>
  <si>
    <t xml:space="preserve">Aliquote </t>
  </si>
  <si>
    <t xml:space="preserve">200 euro (misura fissa) </t>
  </si>
  <si>
    <t xml:space="preserve">oltre 100.000 </t>
  </si>
  <si>
    <t xml:space="preserve">oltre 250.000 </t>
  </si>
  <si>
    <t xml:space="preserve">oltre 500.000 </t>
  </si>
  <si>
    <t xml:space="preserve">oltre 1.000.000 </t>
  </si>
  <si>
    <t xml:space="preserve">oltre 10.000.000 </t>
  </si>
  <si>
    <t xml:space="preserve">oltre 35.000.000 </t>
  </si>
  <si>
    <t xml:space="preserve">oltre 50.000.000 </t>
  </si>
  <si>
    <t xml:space="preserve">  </t>
  </si>
  <si>
    <t>0,001% (fino a un massimo di 40.000 euro)</t>
  </si>
  <si>
    <t>Link di riferimento</t>
  </si>
  <si>
    <t>Camera di commercio.it - Diritto annuale</t>
  </si>
  <si>
    <t>Ministero sviluppo economico - Decreto</t>
  </si>
  <si>
    <t>Maggiorazione CCIAA:</t>
  </si>
  <si>
    <t>CAMERE DI COMMERCIO Maggiorazione</t>
  </si>
  <si>
    <t>AGRIGENTO</t>
  </si>
  <si>
    <t>ALESSANDRIA</t>
  </si>
  <si>
    <t>ASTI</t>
  </si>
  <si>
    <t>CAGLIARI</t>
  </si>
  <si>
    <t>CATANIA</t>
  </si>
  <si>
    <t>ENNA</t>
  </si>
  <si>
    <t>FIRENZE</t>
  </si>
  <si>
    <t>GORIZIA</t>
  </si>
  <si>
    <t>LA SPEZIA</t>
  </si>
  <si>
    <t>LIVORNO</t>
  </si>
  <si>
    <t>MACERATA</t>
  </si>
  <si>
    <t>MANTOVA</t>
  </si>
  <si>
    <t>MESSINA</t>
  </si>
  <si>
    <t>PALERMO</t>
  </si>
  <si>
    <t>PERUGIA</t>
  </si>
  <si>
    <t>PISA</t>
  </si>
  <si>
    <t>PRATO</t>
  </si>
  <si>
    <t>RAGUSA</t>
  </si>
  <si>
    <t>RAVENNA</t>
  </si>
  <si>
    <t>RIMINI</t>
  </si>
  <si>
    <t>SIENA</t>
  </si>
  <si>
    <t>TRAPANI</t>
  </si>
  <si>
    <t>TRIESTE</t>
  </si>
  <si>
    <t>VERBANO CUSIO OSSOLA</t>
  </si>
  <si>
    <t>VERCELLI</t>
  </si>
  <si>
    <t>VERONA</t>
  </si>
  <si>
    <t>20%-10%</t>
  </si>
  <si>
    <t>Maggiorazione suggerita:</t>
  </si>
  <si>
    <t>Codice ente (inserire la sigla)</t>
  </si>
  <si>
    <t>ANCONA</t>
  </si>
  <si>
    <t>AOSTA</t>
  </si>
  <si>
    <t>AREZZO</t>
  </si>
  <si>
    <t>ASCOLI PICENO</t>
  </si>
  <si>
    <t>AVELLINO</t>
  </si>
  <si>
    <t>BARI</t>
  </si>
  <si>
    <t>BELLUNO</t>
  </si>
  <si>
    <t>BENEVENTO</t>
  </si>
  <si>
    <t>BERGAMO</t>
  </si>
  <si>
    <t>BIELLA</t>
  </si>
  <si>
    <t>BOLOGNA</t>
  </si>
  <si>
    <t>BOLZANO</t>
  </si>
  <si>
    <t>BRESCIA</t>
  </si>
  <si>
    <t>BRINDISI</t>
  </si>
  <si>
    <t>CALTANISSETTA</t>
  </si>
  <si>
    <t>CAMPOBASSO</t>
  </si>
  <si>
    <t>CASERTA</t>
  </si>
  <si>
    <t>CATANZARO</t>
  </si>
  <si>
    <t>CHIETI</t>
  </si>
  <si>
    <t>COMO</t>
  </si>
  <si>
    <t>COSENZA</t>
  </si>
  <si>
    <t>CREMONA</t>
  </si>
  <si>
    <t>CROTONE</t>
  </si>
  <si>
    <t>CUNEO</t>
  </si>
  <si>
    <t>FERRARA</t>
  </si>
  <si>
    <t>FOGGIA</t>
  </si>
  <si>
    <t>FORLI-CESENA</t>
  </si>
  <si>
    <t>FROSINONE</t>
  </si>
  <si>
    <t>GENOVA</t>
  </si>
  <si>
    <t>GROSSETO</t>
  </si>
  <si>
    <t>IMPERIA</t>
  </si>
  <si>
    <t>ISERNIA</t>
  </si>
  <si>
    <t>L'AQUILA</t>
  </si>
  <si>
    <t>LATINA</t>
  </si>
  <si>
    <t>LECCE</t>
  </si>
  <si>
    <t>LECCO</t>
  </si>
  <si>
    <t>LODI</t>
  </si>
  <si>
    <t>LUCCA</t>
  </si>
  <si>
    <t>MASSA - CARRARA</t>
  </si>
  <si>
    <t>MATERA</t>
  </si>
  <si>
    <t>MILANO</t>
  </si>
  <si>
    <t>MODENA</t>
  </si>
  <si>
    <t>NAPOLI</t>
  </si>
  <si>
    <t>NOVARA</t>
  </si>
  <si>
    <t>NUORO</t>
  </si>
  <si>
    <t>ORISTANO</t>
  </si>
  <si>
    <t>PADOVA</t>
  </si>
  <si>
    <t>PARMA</t>
  </si>
  <si>
    <t>PAVIA</t>
  </si>
  <si>
    <t>PESARO URBINO</t>
  </si>
  <si>
    <t>PESCARA</t>
  </si>
  <si>
    <t>PIACENZA</t>
  </si>
  <si>
    <t>PISTOIA</t>
  </si>
  <si>
    <t>PORDENONE</t>
  </si>
  <si>
    <t>POTENZA</t>
  </si>
  <si>
    <t>REGGIO CALABRIA</t>
  </si>
  <si>
    <t>REGGIO EMILIA</t>
  </si>
  <si>
    <t>RIETI</t>
  </si>
  <si>
    <t>ROMA</t>
  </si>
  <si>
    <t>ROVIGO</t>
  </si>
  <si>
    <t>SALERNO</t>
  </si>
  <si>
    <t>SASSARI</t>
  </si>
  <si>
    <t>SAVONA</t>
  </si>
  <si>
    <t>SIRACUSA</t>
  </si>
  <si>
    <t>SONDRIO</t>
  </si>
  <si>
    <t>TARANTO</t>
  </si>
  <si>
    <t>TERAMO</t>
  </si>
  <si>
    <t>TERNI</t>
  </si>
  <si>
    <t>TORINO</t>
  </si>
  <si>
    <t>TRENTO</t>
  </si>
  <si>
    <t>TREVISO</t>
  </si>
  <si>
    <t>UDINE</t>
  </si>
  <si>
    <t>VARESE</t>
  </si>
  <si>
    <t>VENEZIA</t>
  </si>
  <si>
    <t>VIBO VALENTIA</t>
  </si>
  <si>
    <t>VICENZA</t>
  </si>
  <si>
    <t>VITERBO</t>
  </si>
  <si>
    <t>MONZA E BRIANZA</t>
  </si>
  <si>
    <t xml:space="preserve">FERMO </t>
  </si>
  <si>
    <t>Il pagamento va effettuato a favore della Camera di commercio nel cui territorio 
hanno sede la sede e le singole unità locali, con modello F24 nella sezione IMU e altri tributi locali:</t>
  </si>
  <si>
    <t>Unità locali divise per provincia</t>
  </si>
  <si>
    <t>Avvertenza: nonostante i vari controlli il foglio di calcolo viene utilizzato a proprio rischio e pericolo. 
L'autore non è responsabile per eventuali danni causati da errori in esso contenuti.
Nel caso di sede legale all'estero i diritti per le unità locali sono in misura fissa pari a 71,50 euro, a tal
riguardo leggete la normativa presente nei link nella seconda tabella di questo foglio.</t>
  </si>
  <si>
    <t>Calcolo diritti annuali CCIAA 2016 – Società</t>
  </si>
  <si>
    <t>Inserire il fatturato 2015:</t>
  </si>
</sst>
</file>

<file path=xl/styles.xml><?xml version="1.0" encoding="utf-8"?>
<styleSheet xmlns="http://schemas.openxmlformats.org/spreadsheetml/2006/main">
  <numFmts count="5">
    <numFmt numFmtId="164" formatCode="0.0000%"/>
    <numFmt numFmtId="165" formatCode="[$€-410]\ #,##0.00;[Red]\-[$€-410]\ #,##0.00"/>
    <numFmt numFmtId="166" formatCode="0.00000"/>
    <numFmt numFmtId="167" formatCode="&quot;€&quot;\ #,##0.00"/>
    <numFmt numFmtId="168" formatCode="0.00000%"/>
  </numFmts>
  <fonts count="18">
    <font>
      <sz val="10"/>
      <name val="Arial"/>
      <family val="2"/>
    </font>
    <font>
      <b/>
      <sz val="20"/>
      <color indexed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55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9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166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10" fontId="0" fillId="0" borderId="0" xfId="0" applyNumberFormat="1"/>
    <xf numFmtId="167" fontId="0" fillId="0" borderId="0" xfId="0" applyNumberFormat="1"/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7" fontId="4" fillId="0" borderId="0" xfId="0" applyNumberFormat="1" applyFont="1" applyAlignment="1">
      <alignment wrapText="1"/>
    </xf>
    <xf numFmtId="168" fontId="0" fillId="0" borderId="0" xfId="0" applyNumberFormat="1"/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3" borderId="12" xfId="0" applyFont="1" applyFill="1" applyBorder="1" applyProtection="1"/>
    <xf numFmtId="0" fontId="0" fillId="3" borderId="0" xfId="0" applyFont="1" applyFill="1" applyBorder="1" applyProtection="1"/>
    <xf numFmtId="165" fontId="3" fillId="3" borderId="0" xfId="0" applyNumberFormat="1" applyFont="1" applyFill="1" applyBorder="1" applyProtection="1"/>
    <xf numFmtId="0" fontId="0" fillId="3" borderId="13" xfId="0" applyFill="1" applyBorder="1" applyProtection="1"/>
    <xf numFmtId="0" fontId="5" fillId="3" borderId="12" xfId="0" applyFont="1" applyFill="1" applyBorder="1" applyProtection="1"/>
    <xf numFmtId="0" fontId="1" fillId="3" borderId="17" xfId="0" applyFont="1" applyFill="1" applyBorder="1" applyProtection="1"/>
    <xf numFmtId="0" fontId="1" fillId="3" borderId="9" xfId="0" applyFont="1" applyFill="1" applyBorder="1" applyProtection="1"/>
    <xf numFmtId="0" fontId="2" fillId="3" borderId="12" xfId="0" applyFont="1" applyFill="1" applyBorder="1" applyAlignment="1" applyProtection="1">
      <alignment horizontal="left" vertical="top"/>
    </xf>
    <xf numFmtId="0" fontId="2" fillId="3" borderId="12" xfId="0" applyFont="1" applyFill="1" applyBorder="1" applyProtection="1"/>
    <xf numFmtId="0" fontId="0" fillId="3" borderId="18" xfId="0" applyFill="1" applyBorder="1" applyProtection="1"/>
    <xf numFmtId="0" fontId="0" fillId="3" borderId="19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10" fontId="0" fillId="3" borderId="0" xfId="0" applyNumberFormat="1" applyFont="1" applyFill="1" applyBorder="1" applyProtection="1"/>
    <xf numFmtId="0" fontId="7" fillId="4" borderId="12" xfId="0" applyFont="1" applyFill="1" applyBorder="1" applyAlignment="1" applyProtection="1">
      <alignment vertical="top" wrapText="1"/>
    </xf>
    <xf numFmtId="0" fontId="7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Protection="1"/>
    <xf numFmtId="0" fontId="6" fillId="4" borderId="13" xfId="0" applyFont="1" applyFill="1" applyBorder="1" applyProtection="1"/>
    <xf numFmtId="0" fontId="6" fillId="4" borderId="12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/>
    </xf>
    <xf numFmtId="165" fontId="6" fillId="4" borderId="0" xfId="0" applyNumberFormat="1" applyFont="1" applyFill="1" applyBorder="1" applyAlignment="1" applyProtection="1">
      <alignment horizontal="left" vertical="top"/>
    </xf>
    <xf numFmtId="0" fontId="6" fillId="4" borderId="14" xfId="0" applyFont="1" applyFill="1" applyBorder="1" applyAlignment="1" applyProtection="1">
      <alignment horizontal="left" vertical="top" wrapText="1"/>
    </xf>
    <xf numFmtId="0" fontId="6" fillId="4" borderId="15" xfId="0" applyFont="1" applyFill="1" applyBorder="1" applyAlignment="1" applyProtection="1">
      <alignment horizontal="left" vertical="top"/>
    </xf>
    <xf numFmtId="165" fontId="6" fillId="4" borderId="15" xfId="0" applyNumberFormat="1" applyFont="1" applyFill="1" applyBorder="1" applyAlignment="1" applyProtection="1">
      <alignment horizontal="left" vertical="top"/>
    </xf>
    <xf numFmtId="0" fontId="6" fillId="4" borderId="16" xfId="0" applyFont="1" applyFill="1" applyBorder="1" applyProtection="1"/>
    <xf numFmtId="0" fontId="11" fillId="6" borderId="1" xfId="0" applyFont="1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6" borderId="3" xfId="0" applyFill="1" applyBorder="1" applyAlignment="1">
      <alignment vertical="top"/>
    </xf>
    <xf numFmtId="0" fontId="12" fillId="6" borderId="4" xfId="0" applyFont="1" applyFill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 wrapText="1"/>
    </xf>
    <xf numFmtId="0" fontId="12" fillId="6" borderId="5" xfId="0" applyFont="1" applyFill="1" applyBorder="1" applyAlignment="1">
      <alignment horizontal="center" vertical="top" wrapText="1"/>
    </xf>
    <xf numFmtId="0" fontId="13" fillId="6" borderId="4" xfId="0" applyFont="1" applyFill="1" applyBorder="1" applyAlignment="1">
      <alignment horizontal="right" vertical="top" wrapText="1"/>
    </xf>
    <xf numFmtId="3" fontId="13" fillId="6" borderId="0" xfId="0" applyNumberFormat="1" applyFont="1" applyFill="1" applyAlignment="1">
      <alignment horizontal="right" vertical="top" wrapText="1"/>
    </xf>
    <xf numFmtId="0" fontId="13" fillId="6" borderId="5" xfId="0" applyFont="1" applyFill="1" applyBorder="1" applyAlignment="1">
      <alignment horizontal="right" vertical="top" wrapText="1"/>
    </xf>
    <xf numFmtId="164" fontId="13" fillId="6" borderId="5" xfId="0" applyNumberFormat="1" applyFont="1" applyFill="1" applyBorder="1" applyAlignment="1">
      <alignment vertical="top" wrapText="1"/>
    </xf>
    <xf numFmtId="0" fontId="13" fillId="6" borderId="6" xfId="0" applyFont="1" applyFill="1" applyBorder="1" applyAlignment="1">
      <alignment horizontal="right" vertical="top" wrapText="1"/>
    </xf>
    <xf numFmtId="0" fontId="13" fillId="6" borderId="7" xfId="0" applyFont="1" applyFill="1" applyBorder="1" applyAlignment="1">
      <alignment horizontal="right" vertical="top" wrapText="1"/>
    </xf>
    <xf numFmtId="0" fontId="13" fillId="6" borderId="8" xfId="0" applyFont="1" applyFill="1" applyBorder="1" applyAlignment="1">
      <alignment horizontal="right" vertical="top" wrapText="1"/>
    </xf>
    <xf numFmtId="0" fontId="14" fillId="6" borderId="1" xfId="0" applyFont="1" applyFill="1" applyBorder="1"/>
    <xf numFmtId="0" fontId="13" fillId="6" borderId="2" xfId="0" applyFont="1" applyFill="1" applyBorder="1"/>
    <xf numFmtId="0" fontId="13" fillId="6" borderId="3" xfId="0" applyFont="1" applyFill="1" applyBorder="1"/>
    <xf numFmtId="0" fontId="17" fillId="6" borderId="4" xfId="1" applyFill="1" applyBorder="1" applyAlignment="1" applyProtection="1"/>
    <xf numFmtId="0" fontId="13" fillId="6" borderId="0" xfId="0" applyFont="1" applyFill="1"/>
    <xf numFmtId="0" fontId="13" fillId="6" borderId="5" xfId="0" applyFont="1" applyFill="1" applyBorder="1"/>
    <xf numFmtId="0" fontId="17" fillId="6" borderId="6" xfId="1" applyFill="1" applyBorder="1" applyAlignment="1" applyProtection="1"/>
    <xf numFmtId="0" fontId="13" fillId="6" borderId="7" xfId="0" applyFont="1" applyFill="1" applyBorder="1"/>
    <xf numFmtId="0" fontId="13" fillId="6" borderId="8" xfId="0" applyFont="1" applyFill="1" applyBorder="1"/>
    <xf numFmtId="0" fontId="3" fillId="3" borderId="0" xfId="0" applyFont="1" applyFill="1" applyBorder="1" applyAlignment="1" applyProtection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/>
    <xf numFmtId="0" fontId="6" fillId="4" borderId="12" xfId="0" applyFont="1" applyFill="1" applyBorder="1" applyAlignment="1" applyProtection="1">
      <alignment wrapText="1"/>
    </xf>
    <xf numFmtId="0" fontId="0" fillId="5" borderId="0" xfId="0" applyFill="1" applyBorder="1" applyAlignment="1" applyProtection="1"/>
    <xf numFmtId="0" fontId="0" fillId="5" borderId="13" xfId="0" applyFill="1" applyBorder="1" applyAlignment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infoweb@studiomastellone.com" TargetMode="External"/><Relationship Id="rId1" Type="http://schemas.openxmlformats.org/officeDocument/2006/relationships/hyperlink" Target="http://www.studiomastellone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viluppoeconomico.gov.it/index.php/it/normativa/decreti-interministeriali/2032223-decreto-interministeriale-8-gennaio-2015-determinazione-delle-misure-del-diritto-annuale-dovuto-per-l-anno-2015-alle-camere-di-commercio" TargetMode="External"/><Relationship Id="rId1" Type="http://schemas.openxmlformats.org/officeDocument/2006/relationships/hyperlink" Target="http://www.camcom.gov.it/dirittoannu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showGridLines="0" tabSelected="1" workbookViewId="0">
      <selection activeCell="C4" sqref="C4"/>
    </sheetView>
  </sheetViews>
  <sheetFormatPr defaultColWidth="11.5703125" defaultRowHeight="12.75"/>
  <cols>
    <col min="1" max="1" width="25.7109375" customWidth="1"/>
    <col min="2" max="7" width="16.7109375" customWidth="1"/>
    <col min="8" max="8" width="3.5703125" customWidth="1"/>
    <col min="9" max="9" width="11.5703125" hidden="1" customWidth="1"/>
    <col min="10" max="10" width="15.85546875" hidden="1" customWidth="1"/>
    <col min="11" max="12" width="11.5703125" hidden="1" customWidth="1"/>
    <col min="13" max="13" width="17.85546875" hidden="1" customWidth="1"/>
  </cols>
  <sheetData>
    <row r="1" spans="1:13" ht="27.6" customHeight="1" thickBot="1">
      <c r="A1" s="26" t="s">
        <v>144</v>
      </c>
      <c r="B1" s="30"/>
      <c r="C1" s="30"/>
      <c r="D1" s="30"/>
      <c r="E1" s="30"/>
      <c r="F1" s="30"/>
      <c r="G1" s="30"/>
      <c r="H1" s="31"/>
    </row>
    <row r="2" spans="1:13" ht="12.6" customHeight="1">
      <c r="A2" s="27"/>
      <c r="B2" s="32"/>
      <c r="C2" s="32"/>
      <c r="D2" s="32"/>
      <c r="E2" s="32"/>
      <c r="F2" s="32"/>
      <c r="G2" s="32"/>
      <c r="H2" s="33"/>
    </row>
    <row r="3" spans="1:13" ht="25.5" customHeight="1">
      <c r="A3" s="21" t="s">
        <v>0</v>
      </c>
      <c r="B3" s="16" t="s">
        <v>1</v>
      </c>
      <c r="C3" s="68" t="s">
        <v>142</v>
      </c>
      <c r="D3" s="68"/>
      <c r="E3" s="68"/>
      <c r="F3" s="68"/>
      <c r="G3" s="68"/>
      <c r="H3" s="24"/>
      <c r="I3" s="10">
        <v>1</v>
      </c>
      <c r="J3" s="10">
        <v>100000</v>
      </c>
      <c r="K3" s="11">
        <v>1.5000000000000001E-4</v>
      </c>
      <c r="L3" s="12">
        <v>200</v>
      </c>
      <c r="M3" s="13">
        <v>100000</v>
      </c>
    </row>
    <row r="4" spans="1:13" ht="25.5" customHeight="1">
      <c r="A4" s="21"/>
      <c r="B4" s="17" t="s">
        <v>104</v>
      </c>
      <c r="C4" s="17" t="s">
        <v>33</v>
      </c>
      <c r="D4" s="17" t="s">
        <v>62</v>
      </c>
      <c r="E4" s="19" t="s">
        <v>39</v>
      </c>
      <c r="F4" s="19" t="s">
        <v>37</v>
      </c>
      <c r="G4" s="19" t="s">
        <v>120</v>
      </c>
      <c r="H4" s="24"/>
      <c r="I4" s="10">
        <v>2</v>
      </c>
      <c r="J4" s="10">
        <v>250000</v>
      </c>
      <c r="K4" s="11">
        <v>1.3000000000000002E-4</v>
      </c>
      <c r="L4" s="12">
        <f>+L3+22.5</f>
        <v>222.5</v>
      </c>
      <c r="M4" s="13">
        <v>250000</v>
      </c>
    </row>
    <row r="5" spans="1:13" ht="25.5" customHeight="1">
      <c r="A5" s="28" t="s">
        <v>145</v>
      </c>
      <c r="B5" s="18">
        <v>50000</v>
      </c>
      <c r="C5" s="22"/>
      <c r="D5" s="22"/>
      <c r="E5" s="22"/>
      <c r="F5" s="22"/>
      <c r="G5" s="22"/>
      <c r="H5" s="24"/>
      <c r="I5" s="10">
        <v>3</v>
      </c>
      <c r="J5" s="10">
        <v>500000</v>
      </c>
      <c r="K5" s="11">
        <v>1E-4</v>
      </c>
      <c r="L5" s="12">
        <f>+L4+32.5</f>
        <v>255</v>
      </c>
      <c r="M5" s="13">
        <v>500000</v>
      </c>
    </row>
    <row r="6" spans="1:13" ht="25.5" customHeight="1">
      <c r="A6" s="29" t="s">
        <v>3</v>
      </c>
      <c r="B6" s="19">
        <v>1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24"/>
      <c r="I6" s="10">
        <v>4</v>
      </c>
      <c r="J6" s="10">
        <v>1000000</v>
      </c>
      <c r="K6" s="11">
        <v>9.0000000000000006E-5</v>
      </c>
      <c r="L6" s="12">
        <f>+L5+50</f>
        <v>305</v>
      </c>
      <c r="M6" s="13">
        <v>1000000</v>
      </c>
    </row>
    <row r="7" spans="1:13" ht="25.5" customHeight="1">
      <c r="A7" s="29" t="s">
        <v>60</v>
      </c>
      <c r="B7" s="34">
        <f>IFERROR(VLOOKUP(B4,Maggiorazioni!$A$2:$B$106,2,FALSE),0)</f>
        <v>0</v>
      </c>
      <c r="C7" s="34">
        <f>IFERROR(VLOOKUP(C4,Maggiorazioni!$A$2:$B$106,2,FALSE),0)</f>
        <v>0.18</v>
      </c>
      <c r="D7" s="34">
        <f>IFERROR(VLOOKUP(D4,Maggiorazioni!$A$2:$B$106,2,FALSE),0)</f>
        <v>0</v>
      </c>
      <c r="E7" s="34">
        <f>IFERROR(VLOOKUP(E4,Maggiorazioni!$A$2:$B$106,2,FALSE),0)</f>
        <v>0.2</v>
      </c>
      <c r="F7" s="34">
        <f>IFERROR(VLOOKUP(F4,Maggiorazioni!$A$2:$B$106,2,FALSE),0)</f>
        <v>0.2</v>
      </c>
      <c r="G7" s="34">
        <f>IFERROR(VLOOKUP(G4,Maggiorazioni!$A$2:$B$106,2,FALSE),0)</f>
        <v>0</v>
      </c>
      <c r="H7" s="24"/>
      <c r="I7" s="10">
        <v>5</v>
      </c>
      <c r="J7" s="10">
        <v>10000000</v>
      </c>
      <c r="K7" s="11">
        <v>5.0000000000000002E-5</v>
      </c>
      <c r="L7" s="12">
        <f>+L6+810</f>
        <v>1115</v>
      </c>
      <c r="M7" s="13">
        <v>10000000</v>
      </c>
    </row>
    <row r="8" spans="1:13" ht="25.5" customHeight="1">
      <c r="A8" s="29" t="s">
        <v>31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4"/>
      <c r="I8" s="10">
        <v>6</v>
      </c>
      <c r="J8" s="10">
        <v>35000000</v>
      </c>
      <c r="K8" s="11">
        <v>3.0000000000000004E-5</v>
      </c>
      <c r="L8" s="12">
        <f>+L7+1250</f>
        <v>2365</v>
      </c>
      <c r="M8" s="13">
        <v>35000000</v>
      </c>
    </row>
    <row r="9" spans="1:13" ht="12" customHeight="1">
      <c r="A9" s="21"/>
      <c r="B9" s="22"/>
      <c r="C9" s="23"/>
      <c r="D9" s="23"/>
      <c r="E9" s="23"/>
      <c r="F9" s="23"/>
      <c r="G9" s="23"/>
      <c r="H9" s="24"/>
      <c r="I9" s="10">
        <v>7</v>
      </c>
      <c r="J9" s="10">
        <v>50000000</v>
      </c>
      <c r="K9" s="11">
        <v>1.0000000000000001E-5</v>
      </c>
      <c r="L9" s="12">
        <f>+L8+450</f>
        <v>2815</v>
      </c>
      <c r="M9" s="13">
        <v>50000000</v>
      </c>
    </row>
    <row r="10" spans="1:13" ht="25.5" customHeight="1">
      <c r="A10" s="25" t="s">
        <v>2</v>
      </c>
      <c r="B10" s="23">
        <f>ROUND(IF(B5&lt;=100000,200*0.6*(1+B8),((J12+(J13*(B5-J14)))*(1+B8))*0.6),0)</f>
        <v>120</v>
      </c>
      <c r="C10" s="22"/>
      <c r="D10" s="22"/>
      <c r="E10" s="22"/>
      <c r="F10" s="22"/>
      <c r="G10" s="22"/>
      <c r="H10" s="24"/>
      <c r="I10" s="10">
        <v>8</v>
      </c>
      <c r="J10" s="10">
        <v>3718500000</v>
      </c>
      <c r="K10" s="10"/>
      <c r="L10" s="12">
        <f>+L9+K9*J10</f>
        <v>40000</v>
      </c>
      <c r="M10" s="13">
        <v>3718500000</v>
      </c>
    </row>
    <row r="11" spans="1:13" ht="25.5" customHeight="1">
      <c r="A11" s="25" t="s">
        <v>3</v>
      </c>
      <c r="B11" s="23">
        <f>ROUND($B$10/(1+$B$8)*0.2*B6*(1+B8),0)</f>
        <v>24</v>
      </c>
      <c r="C11" s="23">
        <f>ROUND($B$10/(1+$B$8)*0.2*C6*(1+C8),0)</f>
        <v>0</v>
      </c>
      <c r="D11" s="23">
        <f t="shared" ref="D11:G11" si="0">ROUND($B$10/(1+$B$8)*0.2*D6*(1+D8),0)</f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4"/>
      <c r="J11" s="2"/>
      <c r="K11" s="3"/>
      <c r="L11" s="1"/>
    </row>
    <row r="12" spans="1:13" ht="25.5" customHeight="1">
      <c r="A12" s="25" t="s">
        <v>4</v>
      </c>
      <c r="B12" s="23">
        <f>+B10+SUM(B11:G11)</f>
        <v>144</v>
      </c>
      <c r="C12" s="22"/>
      <c r="D12" s="22"/>
      <c r="E12" s="22"/>
      <c r="F12" s="22"/>
      <c r="G12" s="22"/>
      <c r="H12" s="24"/>
      <c r="I12" t="s">
        <v>5</v>
      </c>
      <c r="J12" s="9" t="e">
        <f>VLOOKUP(B5,J1:L10,3)</f>
        <v>#N/A</v>
      </c>
      <c r="K12" s="3"/>
      <c r="L12" s="1"/>
    </row>
    <row r="13" spans="1:13" ht="12" customHeight="1">
      <c r="A13" s="21"/>
      <c r="B13" s="22"/>
      <c r="C13" s="22"/>
      <c r="D13" s="22"/>
      <c r="E13" s="22"/>
      <c r="F13" s="22"/>
      <c r="G13" s="22"/>
      <c r="H13" s="24"/>
      <c r="I13" t="s">
        <v>9</v>
      </c>
      <c r="J13" s="15" t="e">
        <f>VLOOKUP(B5,J1:L10,2)</f>
        <v>#N/A</v>
      </c>
      <c r="K13" s="3"/>
      <c r="L13" s="1"/>
    </row>
    <row r="14" spans="1:13" ht="27.6" customHeight="1">
      <c r="A14" s="71" t="s">
        <v>141</v>
      </c>
      <c r="B14" s="72"/>
      <c r="C14" s="72"/>
      <c r="D14" s="72"/>
      <c r="E14" s="72"/>
      <c r="F14" s="72"/>
      <c r="G14" s="72"/>
      <c r="H14" s="73"/>
      <c r="I14" t="s">
        <v>10</v>
      </c>
      <c r="J14" s="14" t="e">
        <f>VLOOKUP(J12,L1:M10,2)</f>
        <v>#N/A</v>
      </c>
      <c r="K14" s="3"/>
      <c r="L14" s="1"/>
    </row>
    <row r="15" spans="1:13" ht="27.6" customHeight="1">
      <c r="A15" s="35" t="s">
        <v>61</v>
      </c>
      <c r="B15" s="36" t="s">
        <v>6</v>
      </c>
      <c r="C15" s="36" t="s">
        <v>7</v>
      </c>
      <c r="D15" s="36" t="s">
        <v>8</v>
      </c>
      <c r="E15" s="37"/>
      <c r="F15" s="37"/>
      <c r="G15" s="37"/>
      <c r="H15" s="38"/>
      <c r="J15" s="4"/>
      <c r="K15" s="3"/>
      <c r="L15" s="1"/>
    </row>
    <row r="16" spans="1:13" ht="13.5" customHeight="1">
      <c r="A16" s="39" t="str">
        <f>+B4</f>
        <v>NAPOLI</v>
      </c>
      <c r="B16" s="40">
        <v>3850</v>
      </c>
      <c r="C16" s="40">
        <v>2016</v>
      </c>
      <c r="D16" s="41">
        <f>+B10+B11</f>
        <v>144</v>
      </c>
      <c r="E16" s="40"/>
      <c r="F16" s="40"/>
      <c r="G16" s="40"/>
      <c r="H16" s="38"/>
      <c r="J16" s="2"/>
      <c r="K16" s="3"/>
      <c r="L16" s="1"/>
    </row>
    <row r="17" spans="1:12" ht="13.5" customHeight="1">
      <c r="A17" s="39" t="str">
        <f>IF(D17="","",+C4)</f>
        <v/>
      </c>
      <c r="B17" s="40" t="str">
        <f>IF(D17="","",3850)</f>
        <v/>
      </c>
      <c r="C17" s="40" t="str">
        <f>IF(D17="","",+C16)</f>
        <v/>
      </c>
      <c r="D17" s="41" t="str">
        <f>IF(+C11&gt;0,C11,"")</f>
        <v/>
      </c>
      <c r="E17" s="40"/>
      <c r="F17" s="40"/>
      <c r="G17" s="40"/>
      <c r="H17" s="38"/>
      <c r="J17" s="2"/>
      <c r="K17" s="3"/>
      <c r="L17" s="1"/>
    </row>
    <row r="18" spans="1:12" ht="13.5" customHeight="1">
      <c r="A18" s="39" t="str">
        <f>IF(D18="","",+D4)</f>
        <v/>
      </c>
      <c r="B18" s="40" t="str">
        <f>IF(D18="","",3850)</f>
        <v/>
      </c>
      <c r="C18" s="40" t="str">
        <f>IF(D18="","",+C16)</f>
        <v/>
      </c>
      <c r="D18" s="41" t="str">
        <f>IF(+D11&gt;0,D11,"")</f>
        <v/>
      </c>
      <c r="E18" s="40"/>
      <c r="F18" s="40"/>
      <c r="G18" s="40"/>
      <c r="H18" s="38"/>
      <c r="J18" s="2"/>
      <c r="K18" s="3"/>
      <c r="L18" s="1"/>
    </row>
    <row r="19" spans="1:12" ht="13.5" customHeight="1">
      <c r="A19" s="39" t="str">
        <f>IF(D19="","",+E4)</f>
        <v/>
      </c>
      <c r="B19" s="40" t="str">
        <f>IF(D19="","",3850)</f>
        <v/>
      </c>
      <c r="C19" s="40" t="str">
        <f>IF(D19="","",+C16)</f>
        <v/>
      </c>
      <c r="D19" s="41" t="str">
        <f>IF(+E11&gt;0,E11,"")</f>
        <v/>
      </c>
      <c r="E19" s="40"/>
      <c r="F19" s="40"/>
      <c r="G19" s="40"/>
      <c r="H19" s="38"/>
      <c r="J19" s="2"/>
      <c r="K19" s="3"/>
      <c r="L19" s="1"/>
    </row>
    <row r="20" spans="1:12" ht="13.5" customHeight="1">
      <c r="A20" s="39" t="str">
        <f>IF(D20="","",+F4)</f>
        <v/>
      </c>
      <c r="B20" s="40" t="str">
        <f>IF(D20="","",3850)</f>
        <v/>
      </c>
      <c r="C20" s="40" t="str">
        <f>IF(D20="","",+C16)</f>
        <v/>
      </c>
      <c r="D20" s="41" t="str">
        <f>IF(+F11&gt;0,F11,"")</f>
        <v/>
      </c>
      <c r="E20" s="40"/>
      <c r="F20" s="40"/>
      <c r="G20" s="40"/>
      <c r="H20" s="38"/>
      <c r="J20" s="2"/>
      <c r="K20" s="3"/>
      <c r="L20" s="1"/>
    </row>
    <row r="21" spans="1:12" ht="13.5" customHeight="1" thickBot="1">
      <c r="A21" s="42" t="str">
        <f>IF(D21="","",+G4)</f>
        <v/>
      </c>
      <c r="B21" s="43" t="str">
        <f>IF(D21="","",3850)</f>
        <v/>
      </c>
      <c r="C21" s="43" t="str">
        <f>IF(D21="","",+C16)</f>
        <v/>
      </c>
      <c r="D21" s="44" t="str">
        <f>IF(+G11&gt;0,G11,"")</f>
        <v/>
      </c>
      <c r="E21" s="43"/>
      <c r="F21" s="43"/>
      <c r="G21" s="43"/>
      <c r="H21" s="45"/>
      <c r="J21" s="2"/>
      <c r="K21" s="3"/>
      <c r="L21" s="1"/>
    </row>
    <row r="22" spans="1:12" ht="27.6" customHeight="1">
      <c r="J22" s="2"/>
      <c r="K22" s="2"/>
      <c r="L22" s="2"/>
    </row>
    <row r="23" spans="1:12" s="6" customFormat="1" ht="15.75">
      <c r="A23" s="5" t="s">
        <v>11</v>
      </c>
    </row>
    <row r="24" spans="1:12" s="6" customFormat="1" ht="15">
      <c r="A24" s="7" t="s">
        <v>12</v>
      </c>
    </row>
    <row r="25" spans="1:12" s="6" customFormat="1" ht="15">
      <c r="A25" s="7" t="s">
        <v>13</v>
      </c>
    </row>
    <row r="26" spans="1:12" ht="58.5" customHeight="1">
      <c r="A26" s="69" t="s">
        <v>143</v>
      </c>
      <c r="B26" s="70"/>
      <c r="C26" s="70"/>
      <c r="D26" s="70"/>
      <c r="E26" s="70"/>
      <c r="F26" s="70"/>
      <c r="G26" s="70"/>
      <c r="H26" s="70"/>
    </row>
  </sheetData>
  <sheetProtection sheet="1" objects="1" scenarios="1"/>
  <mergeCells count="3">
    <mergeCell ref="C3:G3"/>
    <mergeCell ref="A26:H26"/>
    <mergeCell ref="A14:H14"/>
  </mergeCells>
  <phoneticPr fontId="15" type="noConversion"/>
  <dataValidations count="2">
    <dataValidation type="decimal" operator="greaterThanOrEqual" allowBlank="1" sqref="B5 B8:G8">
      <formula1>0</formula1>
      <formula2>0</formula2>
    </dataValidation>
    <dataValidation type="list" errorStyle="warning" allowBlank="1" showInputMessage="1" showErrorMessage="1" sqref="B4:G4">
      <formula1>ElencoCCIAA</formula1>
    </dataValidation>
  </dataValidations>
  <hyperlinks>
    <hyperlink ref="A24" r:id="rId1"/>
    <hyperlink ref="A25" r:id="rId2"/>
  </hyperlinks>
  <pageMargins left="0.78749999999999998" right="0.78749999999999998" top="1.0249999999999999" bottom="1.0249999999999999" header="0.78749999999999998" footer="0.78749999999999998"/>
  <pageSetup paperSize="9" scale="77" orientation="landscape" useFirstPageNumber="1" horizontalDpi="300" verticalDpi="300"/>
  <headerFooter alignWithMargins="0">
    <oddHeader>&amp;C&amp;A</oddHeader>
    <oddFooter>&amp;CPagina &amp;P</oddFooter>
  </headerFooter>
  <colBreaks count="1" manualBreakCount="1">
    <brk id="8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showGridLines="0" workbookViewId="0">
      <selection activeCell="C4" sqref="C4"/>
    </sheetView>
  </sheetViews>
  <sheetFormatPr defaultColWidth="11.5703125" defaultRowHeight="12.75"/>
  <cols>
    <col min="1" max="3" width="22.42578125" customWidth="1"/>
  </cols>
  <sheetData>
    <row r="1" spans="1:3" ht="32.1" customHeight="1">
      <c r="A1" s="46" t="s">
        <v>14</v>
      </c>
      <c r="B1" s="47"/>
      <c r="C1" s="48"/>
    </row>
    <row r="2" spans="1:3" ht="15.75">
      <c r="A2" s="49" t="s">
        <v>15</v>
      </c>
      <c r="B2" s="50" t="s">
        <v>16</v>
      </c>
      <c r="C2" s="51" t="s">
        <v>17</v>
      </c>
    </row>
    <row r="3" spans="1:3" ht="28.35" customHeight="1">
      <c r="A3" s="52">
        <v>0</v>
      </c>
      <c r="B3" s="53">
        <v>100000</v>
      </c>
      <c r="C3" s="54" t="s">
        <v>18</v>
      </c>
    </row>
    <row r="4" spans="1:3" ht="28.35" customHeight="1">
      <c r="A4" s="52" t="s">
        <v>19</v>
      </c>
      <c r="B4" s="53">
        <v>250000</v>
      </c>
      <c r="C4" s="55">
        <v>1.5000000000000001E-4</v>
      </c>
    </row>
    <row r="5" spans="1:3" ht="28.35" customHeight="1">
      <c r="A5" s="52" t="s">
        <v>20</v>
      </c>
      <c r="B5" s="53">
        <v>500000</v>
      </c>
      <c r="C5" s="55">
        <v>1.3000000000000002E-4</v>
      </c>
    </row>
    <row r="6" spans="1:3" ht="28.35" customHeight="1">
      <c r="A6" s="52" t="s">
        <v>21</v>
      </c>
      <c r="B6" s="53">
        <v>1000000</v>
      </c>
      <c r="C6" s="55">
        <v>1E-4</v>
      </c>
    </row>
    <row r="7" spans="1:3" ht="28.35" customHeight="1">
      <c r="A7" s="52" t="s">
        <v>22</v>
      </c>
      <c r="B7" s="53">
        <v>10000000</v>
      </c>
      <c r="C7" s="55">
        <v>9.0000000000000006E-5</v>
      </c>
    </row>
    <row r="8" spans="1:3" ht="28.35" customHeight="1">
      <c r="A8" s="52" t="s">
        <v>23</v>
      </c>
      <c r="B8" s="53">
        <v>35000000</v>
      </c>
      <c r="C8" s="55">
        <v>5.0000000000000002E-5</v>
      </c>
    </row>
    <row r="9" spans="1:3" ht="28.35" customHeight="1">
      <c r="A9" s="52" t="s">
        <v>24</v>
      </c>
      <c r="B9" s="53">
        <v>50000000</v>
      </c>
      <c r="C9" s="55">
        <v>3.0000000000000004E-5</v>
      </c>
    </row>
    <row r="10" spans="1:3" ht="31.5" customHeight="1">
      <c r="A10" s="56" t="s">
        <v>25</v>
      </c>
      <c r="B10" s="57" t="s">
        <v>26</v>
      </c>
      <c r="C10" s="58" t="s">
        <v>27</v>
      </c>
    </row>
    <row r="11" spans="1:3" ht="20.85" customHeight="1">
      <c r="A11" s="56"/>
      <c r="B11" s="57"/>
      <c r="C11" s="58"/>
    </row>
    <row r="12" spans="1:3" ht="15.75">
      <c r="A12" s="59" t="s">
        <v>28</v>
      </c>
      <c r="B12" s="60"/>
      <c r="C12" s="61"/>
    </row>
    <row r="13" spans="1:3" ht="15.75">
      <c r="A13" s="62" t="s">
        <v>29</v>
      </c>
      <c r="B13" s="63"/>
      <c r="C13" s="64"/>
    </row>
    <row r="14" spans="1:3" ht="15.75">
      <c r="A14" s="65" t="s">
        <v>30</v>
      </c>
      <c r="B14" s="66"/>
      <c r="C14" s="67"/>
    </row>
  </sheetData>
  <phoneticPr fontId="15" type="noConversion"/>
  <hyperlinks>
    <hyperlink ref="A13" r:id="rId1"/>
    <hyperlink ref="A14" r:id="rId2"/>
  </hyperlinks>
  <pageMargins left="0.78749999999999998" right="0.78749999999999998" top="1.0249999999999999" bottom="1.0249999999999999" header="0.78749999999999998" footer="0.78749999999999998"/>
  <pageSetup paperSize="9" scale="77" orientation="landscape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06"/>
  <sheetViews>
    <sheetView topLeftCell="A75" zoomScaleNormal="100" workbookViewId="0">
      <selection activeCell="A78" sqref="A78"/>
    </sheetView>
  </sheetViews>
  <sheetFormatPr defaultRowHeight="12.75"/>
  <cols>
    <col min="1" max="1" width="25.140625" bestFit="1" customWidth="1"/>
    <col min="2" max="2" width="9.140625" style="8"/>
  </cols>
  <sheetData>
    <row r="1" spans="1:2">
      <c r="A1" t="s">
        <v>32</v>
      </c>
    </row>
    <row r="2" spans="1:2">
      <c r="A2" t="s">
        <v>33</v>
      </c>
      <c r="B2" s="8">
        <v>0.18</v>
      </c>
    </row>
    <row r="3" spans="1:2">
      <c r="A3" t="s">
        <v>34</v>
      </c>
      <c r="B3" s="8">
        <v>0.15</v>
      </c>
    </row>
    <row r="4" spans="1:2">
      <c r="A4" t="s">
        <v>62</v>
      </c>
      <c r="B4" s="8">
        <v>0</v>
      </c>
    </row>
    <row r="5" spans="1:2">
      <c r="A5" t="s">
        <v>63</v>
      </c>
      <c r="B5" s="8">
        <v>0</v>
      </c>
    </row>
    <row r="6" spans="1:2">
      <c r="A6" t="s">
        <v>64</v>
      </c>
      <c r="B6" s="8">
        <v>0</v>
      </c>
    </row>
    <row r="7" spans="1:2">
      <c r="A7" t="s">
        <v>65</v>
      </c>
      <c r="B7" s="8">
        <v>0</v>
      </c>
    </row>
    <row r="8" spans="1:2">
      <c r="A8" t="s">
        <v>35</v>
      </c>
      <c r="B8" s="8">
        <v>0.2</v>
      </c>
    </row>
    <row r="9" spans="1:2">
      <c r="A9" t="s">
        <v>66</v>
      </c>
      <c r="B9" s="8">
        <v>0</v>
      </c>
    </row>
    <row r="10" spans="1:2">
      <c r="A10" t="s">
        <v>67</v>
      </c>
      <c r="B10" s="8">
        <v>0</v>
      </c>
    </row>
    <row r="11" spans="1:2">
      <c r="A11" t="s">
        <v>68</v>
      </c>
      <c r="B11" s="8">
        <v>0</v>
      </c>
    </row>
    <row r="12" spans="1:2">
      <c r="A12" t="s">
        <v>69</v>
      </c>
      <c r="B12" s="8">
        <v>0</v>
      </c>
    </row>
    <row r="13" spans="1:2">
      <c r="A13" t="s">
        <v>70</v>
      </c>
      <c r="B13" s="8">
        <v>0</v>
      </c>
    </row>
    <row r="14" spans="1:2">
      <c r="A14" t="s">
        <v>71</v>
      </c>
      <c r="B14" s="8">
        <v>0</v>
      </c>
    </row>
    <row r="15" spans="1:2">
      <c r="A15" t="s">
        <v>72</v>
      </c>
      <c r="B15" s="8">
        <v>0</v>
      </c>
    </row>
    <row r="16" spans="1:2">
      <c r="A16" t="s">
        <v>73</v>
      </c>
      <c r="B16" s="8">
        <v>0</v>
      </c>
    </row>
    <row r="17" spans="1:2">
      <c r="A17" t="s">
        <v>74</v>
      </c>
      <c r="B17" s="8">
        <v>0</v>
      </c>
    </row>
    <row r="18" spans="1:2">
      <c r="A18" t="s">
        <v>75</v>
      </c>
      <c r="B18" s="8">
        <v>0</v>
      </c>
    </row>
    <row r="19" spans="1:2">
      <c r="A19" t="s">
        <v>36</v>
      </c>
      <c r="B19" s="8">
        <v>0.2</v>
      </c>
    </row>
    <row r="20" spans="1:2">
      <c r="A20" t="s">
        <v>76</v>
      </c>
      <c r="B20" s="8">
        <v>0.2</v>
      </c>
    </row>
    <row r="21" spans="1:2">
      <c r="A21" t="s">
        <v>77</v>
      </c>
      <c r="B21" s="8">
        <v>0</v>
      </c>
    </row>
    <row r="22" spans="1:2">
      <c r="A22" t="s">
        <v>78</v>
      </c>
      <c r="B22" s="8">
        <v>0</v>
      </c>
    </row>
    <row r="23" spans="1:2">
      <c r="A23" t="s">
        <v>37</v>
      </c>
      <c r="B23" s="8">
        <v>0.2</v>
      </c>
    </row>
    <row r="24" spans="1:2">
      <c r="A24" t="s">
        <v>79</v>
      </c>
      <c r="B24" s="8">
        <v>0</v>
      </c>
    </row>
    <row r="25" spans="1:2">
      <c r="A25" t="s">
        <v>80</v>
      </c>
      <c r="B25" s="8">
        <v>0</v>
      </c>
    </row>
    <row r="26" spans="1:2">
      <c r="A26" t="s">
        <v>81</v>
      </c>
      <c r="B26" s="8">
        <v>0</v>
      </c>
    </row>
    <row r="27" spans="1:2">
      <c r="A27" t="s">
        <v>82</v>
      </c>
      <c r="B27" s="8">
        <v>0</v>
      </c>
    </row>
    <row r="28" spans="1:2">
      <c r="A28" t="s">
        <v>83</v>
      </c>
      <c r="B28" s="8">
        <v>0</v>
      </c>
    </row>
    <row r="29" spans="1:2">
      <c r="A29" t="s">
        <v>84</v>
      </c>
      <c r="B29" s="8">
        <v>0</v>
      </c>
    </row>
    <row r="30" spans="1:2">
      <c r="A30" t="s">
        <v>85</v>
      </c>
      <c r="B30" s="8">
        <v>0</v>
      </c>
    </row>
    <row r="31" spans="1:2">
      <c r="A31" t="s">
        <v>86</v>
      </c>
      <c r="B31" s="8">
        <v>0</v>
      </c>
    </row>
    <row r="32" spans="1:2">
      <c r="A32" t="s">
        <v>38</v>
      </c>
      <c r="B32" s="8">
        <v>0.2</v>
      </c>
    </row>
    <row r="33" spans="1:2">
      <c r="A33" t="s">
        <v>140</v>
      </c>
      <c r="B33" s="8">
        <v>0</v>
      </c>
    </row>
    <row r="34" spans="1:2">
      <c r="A34" t="s">
        <v>39</v>
      </c>
      <c r="B34" s="8">
        <v>0.2</v>
      </c>
    </row>
    <row r="35" spans="1:2">
      <c r="A35" t="s">
        <v>87</v>
      </c>
      <c r="B35" s="8">
        <v>0</v>
      </c>
    </row>
    <row r="36" spans="1:2">
      <c r="A36" t="s">
        <v>88</v>
      </c>
      <c r="B36" s="8">
        <v>0</v>
      </c>
    </row>
    <row r="37" spans="1:2">
      <c r="A37" t="s">
        <v>89</v>
      </c>
      <c r="B37" s="8">
        <v>0</v>
      </c>
    </row>
    <row r="38" spans="1:2">
      <c r="A38" t="s">
        <v>90</v>
      </c>
      <c r="B38" s="8">
        <v>0</v>
      </c>
    </row>
    <row r="39" spans="1:2">
      <c r="A39" t="s">
        <v>40</v>
      </c>
      <c r="B39" s="8">
        <v>0.2</v>
      </c>
    </row>
    <row r="40" spans="1:2">
      <c r="A40" t="s">
        <v>91</v>
      </c>
      <c r="B40" s="8">
        <v>0</v>
      </c>
    </row>
    <row r="41" spans="1:2">
      <c r="A41" t="s">
        <v>92</v>
      </c>
      <c r="B41" s="8">
        <v>0</v>
      </c>
    </row>
    <row r="42" spans="1:2">
      <c r="A42" t="s">
        <v>93</v>
      </c>
      <c r="B42" s="8">
        <v>0</v>
      </c>
    </row>
    <row r="43" spans="1:2">
      <c r="A43" t="s">
        <v>94</v>
      </c>
      <c r="B43" s="8">
        <v>0</v>
      </c>
    </row>
    <row r="44" spans="1:2">
      <c r="A44" t="s">
        <v>41</v>
      </c>
      <c r="B44" s="8">
        <v>0.1</v>
      </c>
    </row>
    <row r="45" spans="1:2">
      <c r="A45" t="s">
        <v>95</v>
      </c>
      <c r="B45" s="8">
        <v>0</v>
      </c>
    </row>
    <row r="46" spans="1:2">
      <c r="A46" t="s">
        <v>96</v>
      </c>
      <c r="B46" s="8">
        <v>0</v>
      </c>
    </row>
    <row r="47" spans="1:2">
      <c r="A47" t="s">
        <v>97</v>
      </c>
      <c r="B47" s="8">
        <v>0</v>
      </c>
    </row>
    <row r="48" spans="1:2">
      <c r="A48" t="s">
        <v>42</v>
      </c>
      <c r="B48" s="8">
        <v>0.2</v>
      </c>
    </row>
    <row r="49" spans="1:2">
      <c r="A49" t="s">
        <v>98</v>
      </c>
      <c r="B49" s="8">
        <v>0</v>
      </c>
    </row>
    <row r="50" spans="1:2">
      <c r="A50" t="s">
        <v>99</v>
      </c>
      <c r="B50" s="8">
        <v>0</v>
      </c>
    </row>
    <row r="51" spans="1:2">
      <c r="A51" t="s">
        <v>43</v>
      </c>
      <c r="B51" t="s">
        <v>59</v>
      </c>
    </row>
    <row r="52" spans="1:2">
      <c r="A52" t="s">
        <v>44</v>
      </c>
      <c r="B52" s="8">
        <v>0.1</v>
      </c>
    </row>
    <row r="53" spans="1:2">
      <c r="A53" t="s">
        <v>100</v>
      </c>
      <c r="B53" s="8">
        <v>0.2</v>
      </c>
    </row>
    <row r="54" spans="1:2">
      <c r="A54" t="s">
        <v>101</v>
      </c>
      <c r="B54" s="8">
        <v>0</v>
      </c>
    </row>
    <row r="55" spans="1:2">
      <c r="A55" t="s">
        <v>45</v>
      </c>
      <c r="B55" s="8">
        <v>0.2</v>
      </c>
    </row>
    <row r="56" spans="1:2">
      <c r="A56" t="s">
        <v>102</v>
      </c>
      <c r="B56" s="8">
        <v>0</v>
      </c>
    </row>
    <row r="57" spans="1:2">
      <c r="A57" t="s">
        <v>103</v>
      </c>
      <c r="B57" s="8">
        <v>0</v>
      </c>
    </row>
    <row r="58" spans="1:2">
      <c r="A58" t="s">
        <v>139</v>
      </c>
      <c r="B58" s="8">
        <v>0</v>
      </c>
    </row>
    <row r="59" spans="1:2">
      <c r="A59" t="s">
        <v>104</v>
      </c>
      <c r="B59" s="8">
        <v>0</v>
      </c>
    </row>
    <row r="60" spans="1:2">
      <c r="A60" t="s">
        <v>105</v>
      </c>
      <c r="B60" s="8">
        <v>0</v>
      </c>
    </row>
    <row r="61" spans="1:2">
      <c r="A61" t="s">
        <v>106</v>
      </c>
      <c r="B61" s="8">
        <v>0</v>
      </c>
    </row>
    <row r="62" spans="1:2">
      <c r="A62" t="s">
        <v>107</v>
      </c>
      <c r="B62" s="8">
        <v>0</v>
      </c>
    </row>
    <row r="63" spans="1:2">
      <c r="A63" t="s">
        <v>108</v>
      </c>
      <c r="B63" s="8">
        <v>0</v>
      </c>
    </row>
    <row r="64" spans="1:2">
      <c r="A64" t="s">
        <v>46</v>
      </c>
      <c r="B64" s="8">
        <v>0.2</v>
      </c>
    </row>
    <row r="65" spans="1:2">
      <c r="A65" t="s">
        <v>109</v>
      </c>
      <c r="B65" s="8">
        <v>0</v>
      </c>
    </row>
    <row r="66" spans="1:2">
      <c r="A66" t="s">
        <v>110</v>
      </c>
      <c r="B66" s="8">
        <v>0</v>
      </c>
    </row>
    <row r="67" spans="1:2">
      <c r="A67" t="s">
        <v>47</v>
      </c>
      <c r="B67" s="8">
        <v>0.2</v>
      </c>
    </row>
    <row r="68" spans="1:2">
      <c r="A68" t="s">
        <v>111</v>
      </c>
      <c r="B68" s="8">
        <v>0</v>
      </c>
    </row>
    <row r="69" spans="1:2">
      <c r="A69" t="s">
        <v>112</v>
      </c>
      <c r="B69" s="8">
        <v>0</v>
      </c>
    </row>
    <row r="70" spans="1:2">
      <c r="A70" t="s">
        <v>113</v>
      </c>
      <c r="B70" s="8">
        <v>0</v>
      </c>
    </row>
    <row r="71" spans="1:2">
      <c r="A71" t="s">
        <v>48</v>
      </c>
      <c r="B71" s="8">
        <v>0.2</v>
      </c>
    </row>
    <row r="72" spans="1:2">
      <c r="A72" t="s">
        <v>114</v>
      </c>
      <c r="B72" s="8">
        <v>0</v>
      </c>
    </row>
    <row r="73" spans="1:2">
      <c r="A73" t="s">
        <v>115</v>
      </c>
      <c r="B73" s="8">
        <v>0</v>
      </c>
    </row>
    <row r="74" spans="1:2">
      <c r="A74" t="s">
        <v>116</v>
      </c>
      <c r="B74" s="8">
        <v>0</v>
      </c>
    </row>
    <row r="75" spans="1:2">
      <c r="A75" t="s">
        <v>49</v>
      </c>
      <c r="B75" s="8">
        <v>0.2</v>
      </c>
    </row>
    <row r="76" spans="1:2">
      <c r="A76" t="s">
        <v>50</v>
      </c>
      <c r="B76" s="8">
        <v>0.1</v>
      </c>
    </row>
    <row r="77" spans="1:2">
      <c r="A77" t="s">
        <v>51</v>
      </c>
      <c r="B77" s="8">
        <v>7.0000000000000007E-2</v>
      </c>
    </row>
    <row r="78" spans="1:2">
      <c r="A78" t="s">
        <v>117</v>
      </c>
      <c r="B78" s="8">
        <v>0</v>
      </c>
    </row>
    <row r="79" spans="1:2">
      <c r="A79" t="s">
        <v>118</v>
      </c>
      <c r="B79" s="8">
        <v>0</v>
      </c>
    </row>
    <row r="80" spans="1:2">
      <c r="A80" t="s">
        <v>119</v>
      </c>
      <c r="B80" s="8">
        <v>0</v>
      </c>
    </row>
    <row r="81" spans="1:2">
      <c r="A81" t="s">
        <v>52</v>
      </c>
      <c r="B81" s="8">
        <v>0.2</v>
      </c>
    </row>
    <row r="82" spans="1:2">
      <c r="A82" t="s">
        <v>120</v>
      </c>
      <c r="B82" s="8">
        <v>0</v>
      </c>
    </row>
    <row r="83" spans="1:2">
      <c r="A83" t="s">
        <v>121</v>
      </c>
      <c r="B83" s="8">
        <v>0</v>
      </c>
    </row>
    <row r="84" spans="1:2">
      <c r="A84" t="s">
        <v>122</v>
      </c>
      <c r="B84" s="8">
        <v>0</v>
      </c>
    </row>
    <row r="85" spans="1:2">
      <c r="A85" t="s">
        <v>123</v>
      </c>
      <c r="B85" s="8">
        <v>0</v>
      </c>
    </row>
    <row r="86" spans="1:2">
      <c r="A86" t="s">
        <v>124</v>
      </c>
      <c r="B86" s="8">
        <v>0</v>
      </c>
    </row>
    <row r="87" spans="1:2">
      <c r="A87" t="s">
        <v>53</v>
      </c>
      <c r="B87" s="8">
        <v>0.1</v>
      </c>
    </row>
    <row r="88" spans="1:2">
      <c r="A88" t="s">
        <v>125</v>
      </c>
      <c r="B88" s="8">
        <v>0</v>
      </c>
    </row>
    <row r="89" spans="1:2">
      <c r="A89" t="s">
        <v>126</v>
      </c>
      <c r="B89" s="8">
        <v>0</v>
      </c>
    </row>
    <row r="90" spans="1:2">
      <c r="A90" t="s">
        <v>127</v>
      </c>
      <c r="B90" s="8">
        <v>0</v>
      </c>
    </row>
    <row r="91" spans="1:2">
      <c r="A91" t="s">
        <v>128</v>
      </c>
      <c r="B91" s="8">
        <v>0</v>
      </c>
    </row>
    <row r="92" spans="1:2">
      <c r="A92" t="s">
        <v>129</v>
      </c>
      <c r="B92" s="8">
        <v>0</v>
      </c>
    </row>
    <row r="93" spans="1:2">
      <c r="A93" t="s">
        <v>130</v>
      </c>
      <c r="B93" s="8">
        <v>0</v>
      </c>
    </row>
    <row r="94" spans="1:2">
      <c r="A94" t="s">
        <v>54</v>
      </c>
      <c r="B94" s="8">
        <v>0.2</v>
      </c>
    </row>
    <row r="95" spans="1:2">
      <c r="A95" t="s">
        <v>131</v>
      </c>
      <c r="B95" s="8">
        <v>0</v>
      </c>
    </row>
    <row r="96" spans="1:2">
      <c r="A96" t="s">
        <v>132</v>
      </c>
      <c r="B96" s="8">
        <v>0</v>
      </c>
    </row>
    <row r="97" spans="1:2">
      <c r="A97" t="s">
        <v>55</v>
      </c>
      <c r="B97" s="8">
        <v>0.2</v>
      </c>
    </row>
    <row r="98" spans="1:2">
      <c r="A98" t="s">
        <v>133</v>
      </c>
      <c r="B98" s="8">
        <v>0</v>
      </c>
    </row>
    <row r="99" spans="1:2">
      <c r="A99" t="s">
        <v>134</v>
      </c>
      <c r="B99" s="8">
        <v>0</v>
      </c>
    </row>
    <row r="100" spans="1:2">
      <c r="A100" t="s">
        <v>135</v>
      </c>
      <c r="B100" s="8">
        <v>0</v>
      </c>
    </row>
    <row r="101" spans="1:2">
      <c r="A101" t="s">
        <v>56</v>
      </c>
      <c r="B101" s="8">
        <v>0.2</v>
      </c>
    </row>
    <row r="102" spans="1:2">
      <c r="A102" t="s">
        <v>57</v>
      </c>
      <c r="B102" s="8">
        <v>0.12</v>
      </c>
    </row>
    <row r="103" spans="1:2">
      <c r="A103" t="s">
        <v>58</v>
      </c>
      <c r="B103" s="8">
        <v>0.1</v>
      </c>
    </row>
    <row r="104" spans="1:2">
      <c r="A104" t="s">
        <v>136</v>
      </c>
      <c r="B104" s="8">
        <v>0</v>
      </c>
    </row>
    <row r="105" spans="1:2">
      <c r="A105" t="s">
        <v>137</v>
      </c>
      <c r="B105" s="8">
        <v>0</v>
      </c>
    </row>
    <row r="106" spans="1:2">
      <c r="A106" t="s">
        <v>138</v>
      </c>
      <c r="B10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Calcolo Diritti CCIAA</vt:lpstr>
      <vt:lpstr>Informazioni utili</vt:lpstr>
      <vt:lpstr>Maggiorazioni</vt:lpstr>
      <vt:lpstr>ElencoCCIAA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diritti annuali 2009</dc:title>
  <dc:creator>Salvatore</dc:creator>
  <cp:keywords>cciaa diritti annuali 2009</cp:keywords>
  <cp:lastModifiedBy>Studio</cp:lastModifiedBy>
  <cp:revision>27</cp:revision>
  <cp:lastPrinted>1601-01-01T00:00:00Z</cp:lastPrinted>
  <dcterms:created xsi:type="dcterms:W3CDTF">2009-05-22T19:01:46Z</dcterms:created>
  <dcterms:modified xsi:type="dcterms:W3CDTF">2016-03-16T07:53:22Z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dattore">
    <vt:lpwstr>Studio Mastellone</vt:lpwstr>
  </property>
  <property fmtid="{D5CDD505-2E9C-101B-9397-08002B2CF9AE}" pid="3" name="URL">
    <vt:lpwstr>http://www.studiomastellone.com</vt:lpwstr>
  </property>
</Properties>
</file>